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1760" windowHeight="5490" activeTab="2"/>
  </bookViews>
  <sheets>
    <sheet name="1" sheetId="1" r:id="rId1"/>
    <sheet name="Анализ" sheetId="2" r:id="rId2"/>
    <sheet name="Протокол" sheetId="3" r:id="rId3"/>
    <sheet name="ЛП" sheetId="5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E4" i="5" l="1"/>
  <c r="F4" i="5"/>
  <c r="G4" i="5"/>
  <c r="H4" i="5"/>
  <c r="D5" i="5"/>
  <c r="F5" i="5"/>
  <c r="G5" i="5"/>
  <c r="H5" i="5"/>
  <c r="D16" i="5"/>
  <c r="E16" i="5"/>
  <c r="F16" i="5"/>
  <c r="G16" i="5"/>
  <c r="H16" i="5"/>
  <c r="G6" i="5"/>
  <c r="E7" i="5"/>
  <c r="F7" i="5"/>
  <c r="G7" i="5"/>
  <c r="H7" i="5"/>
  <c r="E8" i="5"/>
  <c r="F8" i="5"/>
  <c r="G8" i="5"/>
  <c r="H8" i="5"/>
  <c r="E9" i="5"/>
  <c r="F9" i="5"/>
  <c r="G9" i="5"/>
  <c r="H9" i="5"/>
  <c r="E11" i="5"/>
  <c r="F11" i="5"/>
  <c r="G11" i="5"/>
  <c r="H11" i="5"/>
  <c r="E12" i="5"/>
  <c r="F12" i="5"/>
  <c r="G12" i="5"/>
  <c r="H12" i="5"/>
  <c r="E13" i="5"/>
  <c r="F13" i="5"/>
  <c r="G13" i="5"/>
  <c r="H13" i="5"/>
  <c r="E17" i="5"/>
  <c r="F17" i="5"/>
  <c r="G17" i="5"/>
  <c r="H17" i="5"/>
  <c r="D7" i="5"/>
  <c r="D8" i="5"/>
  <c r="D9" i="5"/>
  <c r="D11" i="5"/>
  <c r="D12" i="5"/>
  <c r="D13" i="5"/>
  <c r="D17" i="5"/>
  <c r="C6" i="5"/>
  <c r="C7" i="5"/>
  <c r="C8" i="5"/>
  <c r="C9" i="5"/>
  <c r="C11" i="5"/>
  <c r="C12" i="5"/>
  <c r="C13" i="5"/>
  <c r="C17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3" i="5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H31" i="1"/>
  <c r="G31" i="1"/>
  <c r="F31" i="1"/>
  <c r="E31" i="1"/>
  <c r="D31" i="1"/>
  <c r="C31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J20" i="1" s="1"/>
  <c r="I21" i="1"/>
  <c r="J21" i="1" s="1"/>
  <c r="I22" i="1"/>
  <c r="J22" i="1" s="1"/>
  <c r="I23" i="1"/>
  <c r="J23" i="1" s="1"/>
  <c r="I24" i="1"/>
  <c r="I25" i="1"/>
  <c r="J25" i="1" s="1"/>
  <c r="I26" i="1"/>
  <c r="I27" i="1"/>
  <c r="I28" i="1"/>
  <c r="J28" i="1" s="1"/>
  <c r="I29" i="1"/>
  <c r="I30" i="1"/>
  <c r="J29" i="1"/>
  <c r="J30" i="1"/>
  <c r="J3" i="1"/>
  <c r="J6" i="1" l="1"/>
  <c r="J7" i="1"/>
  <c r="J8" i="1"/>
  <c r="J9" i="1"/>
  <c r="J10" i="1"/>
  <c r="J11" i="1"/>
  <c r="J12" i="1"/>
  <c r="J13" i="1"/>
  <c r="J14" i="1"/>
  <c r="J15" i="1"/>
  <c r="J17" i="1"/>
  <c r="J18" i="1"/>
  <c r="J19" i="1"/>
  <c r="I3" i="1"/>
  <c r="D21" i="3" l="1"/>
  <c r="B5" i="3" l="1"/>
  <c r="B4" i="3"/>
  <c r="J12" i="2" l="1"/>
  <c r="J13" i="2"/>
  <c r="J14" i="2"/>
  <c r="J15" i="2"/>
  <c r="J16" i="2"/>
  <c r="J11" i="2"/>
  <c r="K8" i="2" l="1"/>
  <c r="J8" i="2"/>
  <c r="I8" i="2"/>
</calcChain>
</file>

<file path=xl/sharedStrings.xml><?xml version="1.0" encoding="utf-8"?>
<sst xmlns="http://schemas.openxmlformats.org/spreadsheetml/2006/main" count="143" uniqueCount="102">
  <si>
    <t>№ п/п</t>
  </si>
  <si>
    <t>ФИ</t>
  </si>
  <si>
    <t>Баллы</t>
  </si>
  <si>
    <t>Оценка</t>
  </si>
  <si>
    <t>В ходе проверки установлено:</t>
  </si>
  <si>
    <t>По списку</t>
  </si>
  <si>
    <t>Писали работу</t>
  </si>
  <si>
    <t>Получили оценку                       (число учащихся)</t>
  </si>
  <si>
    <t>% успеваемости</t>
  </si>
  <si>
    <t>% качества обученности</t>
  </si>
  <si>
    <t>УО</t>
  </si>
  <si>
    <t>«5»</t>
  </si>
  <si>
    <t>«4»</t>
  </si>
  <si>
    <t>«3»</t>
  </si>
  <si>
    <t>«2»</t>
  </si>
  <si>
    <t>Учащиеся имеют знания (%)</t>
  </si>
  <si>
    <r>
      <t xml:space="preserve">Причины: </t>
    </r>
    <r>
      <rPr>
        <u/>
        <sz val="12"/>
        <color theme="1"/>
        <rFont val="Times New Roman"/>
        <family val="1"/>
        <charset val="204"/>
      </rPr>
      <t xml:space="preserve">недостаточная работа учителя. 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</si>
  <si>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Способы устранения: </t>
    </r>
    <r>
      <rPr>
        <u/>
        <sz val="12"/>
        <color theme="1"/>
        <rFont val="Times New Roman"/>
        <family val="1"/>
        <charset val="204"/>
      </rPr>
      <t>индивидуальные консультации</t>
    </r>
  </si>
  <si>
    <t>ПРОТОКОЛ</t>
  </si>
  <si>
    <t>Фамилия, Имя учащегося</t>
  </si>
  <si>
    <t>Номер темы, билета, сочинения, вариант и др.</t>
  </si>
  <si>
    <t xml:space="preserve">Оценка </t>
  </si>
  <si>
    <t>Учитель:                                         ________________________________</t>
  </si>
  <si>
    <t>Дата:</t>
  </si>
  <si>
    <t>Дата</t>
  </si>
  <si>
    <t>Задание</t>
  </si>
  <si>
    <t xml:space="preserve">Аксенова Арина </t>
  </si>
  <si>
    <t xml:space="preserve">Архипова Анастасия </t>
  </si>
  <si>
    <t xml:space="preserve">Багдасарян Артур </t>
  </si>
  <si>
    <t xml:space="preserve">Багдасарян Гаяне </t>
  </si>
  <si>
    <t xml:space="preserve">Болотова Мария </t>
  </si>
  <si>
    <t xml:space="preserve">Борисов Вячеслав </t>
  </si>
  <si>
    <t xml:space="preserve">Горелова Анна </t>
  </si>
  <si>
    <t xml:space="preserve">Евтушенко Карина </t>
  </si>
  <si>
    <t xml:space="preserve">Жидовкина Доминика </t>
  </si>
  <si>
    <t>Исмуков Давид</t>
  </si>
  <si>
    <t>Карташова Анна</t>
  </si>
  <si>
    <t xml:space="preserve">Клименкова Софья </t>
  </si>
  <si>
    <t xml:space="preserve">Королев Иван </t>
  </si>
  <si>
    <t xml:space="preserve">Кубик Карина </t>
  </si>
  <si>
    <t>Кудина Наталья</t>
  </si>
  <si>
    <t xml:space="preserve">Курочкина Надежда </t>
  </si>
  <si>
    <t xml:space="preserve">Макаров Михаил </t>
  </si>
  <si>
    <t xml:space="preserve">Мамедов Дариш </t>
  </si>
  <si>
    <t xml:space="preserve">Питомец Ефим </t>
  </si>
  <si>
    <t xml:space="preserve">Рыбачок Владислав </t>
  </si>
  <si>
    <t>Складановский Евгений</t>
  </si>
  <si>
    <t xml:space="preserve">Солдатова Кристина </t>
  </si>
  <si>
    <t>Тиханович Анна</t>
  </si>
  <si>
    <t xml:space="preserve">Ткачук Савелий </t>
  </si>
  <si>
    <t xml:space="preserve">Умпелев Алексей </t>
  </si>
  <si>
    <t>Фомичев Даниил</t>
  </si>
  <si>
    <t xml:space="preserve">Шагдуев Кирилл </t>
  </si>
  <si>
    <t xml:space="preserve">Якименко Василий </t>
  </si>
  <si>
    <t>Будаев Денис</t>
  </si>
  <si>
    <t>Денисов Иван</t>
  </si>
  <si>
    <t>Галиев Максим</t>
  </si>
  <si>
    <t>Вагтна Анна</t>
  </si>
  <si>
    <t>Дубровина Людмила</t>
  </si>
  <si>
    <t>Баландин Иван</t>
  </si>
  <si>
    <t>Толкачев Данил</t>
  </si>
  <si>
    <t>Ковалик Татьяна</t>
  </si>
  <si>
    <t>Нартдинова Руфина</t>
  </si>
  <si>
    <t>Мельчаков Иван</t>
  </si>
  <si>
    <t>Сидоров Сергей</t>
  </si>
  <si>
    <t>Перезолов Сергей</t>
  </si>
  <si>
    <t>Попов Вячеслав</t>
  </si>
  <si>
    <t>Хальзов Сергей</t>
  </si>
  <si>
    <t>Кокорин Иван</t>
  </si>
  <si>
    <t>Яковлев сергей</t>
  </si>
  <si>
    <t>Ф.И.О</t>
  </si>
  <si>
    <t xml:space="preserve">Пробелы </t>
  </si>
  <si>
    <t>Работа над ликвидацией пробелов в знаниях 9 класс</t>
  </si>
  <si>
    <t>1 - Уметь решать неравенства</t>
  </si>
  <si>
    <t>2- Уметь решать квадратные неравенства</t>
  </si>
  <si>
    <t>3- Уметь решать дробно-рациональные уравнения</t>
  </si>
  <si>
    <t xml:space="preserve">4- Уметь решать целые уравнения </t>
  </si>
  <si>
    <t>5- Уметь решать рациональные уровнения</t>
  </si>
  <si>
    <t>6- Уметь решать  графическим методом решения</t>
  </si>
  <si>
    <t>3_11</t>
  </si>
  <si>
    <t>2_2</t>
  </si>
  <si>
    <t>4_3</t>
  </si>
  <si>
    <t>Уметь решать неравенства</t>
  </si>
  <si>
    <t>Уметь решать квадратные неравенства</t>
  </si>
  <si>
    <t>Уметь решать дробно-рациональные уравнения</t>
  </si>
  <si>
    <t xml:space="preserve">Уметь решать целые уравнения </t>
  </si>
  <si>
    <t>Уметь решать рациональные уровнения</t>
  </si>
  <si>
    <t>Уметь решать  графическим методом решения</t>
  </si>
  <si>
    <r>
      <t xml:space="preserve"> ___________   </t>
    </r>
    <r>
      <rPr>
        <sz val="12"/>
        <color theme="1"/>
        <rFont val="Times New Roman"/>
        <family val="1"/>
        <charset val="204"/>
      </rPr>
      <t>Гараева Т.А</t>
    </r>
  </si>
  <si>
    <t>13 апреля</t>
  </si>
  <si>
    <t xml:space="preserve">Анализ контрольной работы по алгебре </t>
  </si>
  <si>
    <t>в МБВСОУ «ВСОШ № 4»</t>
  </si>
  <si>
    <t xml:space="preserve">контрольной работы по алгебре </t>
  </si>
  <si>
    <t>Контрольная работа</t>
  </si>
  <si>
    <t>три</t>
  </si>
  <si>
    <t xml:space="preserve"> ДенисовИван</t>
  </si>
  <si>
    <t>Баланди Иван</t>
  </si>
  <si>
    <t>четыре</t>
  </si>
  <si>
    <t xml:space="preserve">Перезолов Сергей </t>
  </si>
  <si>
    <t>два</t>
  </si>
  <si>
    <t>Яковлев Сергей</t>
  </si>
  <si>
    <t>Гараева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</si>
</sst>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1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5" fillId="0" borderId="7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0" fillId="0" borderId="9" xfId="0" applyBorder="1" applyAlignment="1">
      <alignment horizontal="left"/>
    </xf>
    <xf numFmtId="0" fontId="5" fillId="0" borderId="1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16" fontId="5" fillId="0" borderId="1" xfId="0" applyNumberFormat="1" applyFont="1" applyBorder="1"/>
    <xf numFmtId="2" fontId="5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90;&#1095;&#1077;&#1090;&#1099;%20&#1042;&#1050;&#1056;/&#1040;&#1085;&#1072;&#1083;&#1080;&#1079;%20&#1042;&#1056;%209&#10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дания"/>
      <sheetName val="Анализ"/>
      <sheetName val="Сам"/>
      <sheetName val="Протокол"/>
    </sheetNames>
    <sheetDataSet>
      <sheetData sheetId="0" refreshError="1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K7" sqref="K7"/>
    </sheetView>
  </sheetViews>
  <sheetFormatPr defaultRowHeight="12.75" x14ac:dyDescent="0.2"/>
  <cols>
    <col min="1" max="1" width="5" style="28" customWidth="1"/>
    <col min="2" max="2" width="22.140625" style="28" customWidth="1"/>
    <col min="3" max="8" width="3.140625" style="4" customWidth="1"/>
    <col min="9" max="10" width="4.42578125" style="29" customWidth="1"/>
    <col min="11" max="16384" width="9.140625" style="28"/>
  </cols>
  <sheetData>
    <row r="1" spans="1:11" ht="12.75" customHeight="1" x14ac:dyDescent="0.2">
      <c r="A1" s="37" t="s">
        <v>0</v>
      </c>
      <c r="B1" s="38" t="s">
        <v>1</v>
      </c>
      <c r="C1" s="36" t="s">
        <v>25</v>
      </c>
      <c r="D1" s="36"/>
      <c r="E1" s="36"/>
      <c r="F1" s="36"/>
      <c r="G1" s="36"/>
      <c r="H1" s="36"/>
      <c r="I1" s="36" t="s">
        <v>2</v>
      </c>
      <c r="J1" s="36" t="s">
        <v>3</v>
      </c>
    </row>
    <row r="2" spans="1:11" x14ac:dyDescent="0.2">
      <c r="A2" s="37"/>
      <c r="B2" s="38"/>
      <c r="C2" s="32">
        <v>1</v>
      </c>
      <c r="D2" s="32">
        <v>2</v>
      </c>
      <c r="E2" s="32">
        <v>3</v>
      </c>
      <c r="F2" s="32">
        <v>4</v>
      </c>
      <c r="G2" s="32">
        <v>5</v>
      </c>
      <c r="H2" s="32">
        <v>6</v>
      </c>
      <c r="I2" s="36"/>
      <c r="J2" s="36"/>
    </row>
    <row r="3" spans="1:11" ht="15.75" customHeight="1" x14ac:dyDescent="0.25">
      <c r="A3" s="1">
        <v>1</v>
      </c>
      <c r="B3" s="34" t="s">
        <v>26</v>
      </c>
      <c r="C3" s="3">
        <v>2</v>
      </c>
      <c r="D3" s="3">
        <v>2</v>
      </c>
      <c r="E3" s="3">
        <v>2</v>
      </c>
      <c r="F3" s="3">
        <v>2</v>
      </c>
      <c r="G3" s="3">
        <v>2</v>
      </c>
      <c r="H3" s="3">
        <v>2</v>
      </c>
      <c r="I3" s="3">
        <f>SUM(C3:H3)</f>
        <v>12</v>
      </c>
      <c r="J3" s="3">
        <f>IF(I3&gt;11,5,IF(I3&gt;7,4,IF(I3&gt;4,3,2)))</f>
        <v>5</v>
      </c>
      <c r="K3" s="28">
        <v>5</v>
      </c>
    </row>
    <row r="4" spans="1:11" ht="15.75" customHeight="1" x14ac:dyDescent="0.25">
      <c r="A4" s="1">
        <v>2</v>
      </c>
      <c r="B4" s="34" t="s">
        <v>27</v>
      </c>
      <c r="C4" s="3"/>
      <c r="D4" s="3"/>
      <c r="E4" s="3"/>
      <c r="F4" s="3"/>
      <c r="G4" s="3"/>
      <c r="H4" s="3"/>
      <c r="I4" s="3">
        <f t="shared" ref="I4:I30" si="0">SUM(C4:H4)</f>
        <v>0</v>
      </c>
      <c r="J4" s="3"/>
    </row>
    <row r="5" spans="1:11" ht="15.75" customHeight="1" x14ac:dyDescent="0.25">
      <c r="A5" s="1">
        <v>3</v>
      </c>
      <c r="B5" s="34" t="s">
        <v>28</v>
      </c>
      <c r="C5" s="3"/>
      <c r="D5" s="3"/>
      <c r="E5" s="3"/>
      <c r="F5" s="3"/>
      <c r="G5" s="3"/>
      <c r="H5" s="3"/>
      <c r="I5" s="3">
        <f t="shared" si="0"/>
        <v>0</v>
      </c>
      <c r="J5" s="3"/>
    </row>
    <row r="6" spans="1:11" ht="15.75" customHeight="1" x14ac:dyDescent="0.25">
      <c r="A6" s="1">
        <v>4</v>
      </c>
      <c r="B6" s="34" t="s">
        <v>29</v>
      </c>
      <c r="C6" s="3">
        <v>2</v>
      </c>
      <c r="D6" s="3">
        <v>2</v>
      </c>
      <c r="E6" s="3">
        <v>2</v>
      </c>
      <c r="F6" s="3">
        <v>2</v>
      </c>
      <c r="G6" s="3">
        <v>2</v>
      </c>
      <c r="H6" s="3">
        <v>2</v>
      </c>
      <c r="I6" s="3">
        <f t="shared" si="0"/>
        <v>12</v>
      </c>
      <c r="J6" s="3">
        <f t="shared" ref="J6:J30" si="1">IF(I6&gt;11,5,IF(I6&gt;7,4,IF(I6&gt;4,3,2)))</f>
        <v>5</v>
      </c>
      <c r="K6" s="28">
        <v>5</v>
      </c>
    </row>
    <row r="7" spans="1:11" ht="15.75" customHeight="1" x14ac:dyDescent="0.25">
      <c r="A7" s="1">
        <v>5</v>
      </c>
      <c r="B7" s="34" t="s">
        <v>30</v>
      </c>
      <c r="C7" s="3">
        <v>2</v>
      </c>
      <c r="D7" s="3">
        <v>2</v>
      </c>
      <c r="E7" s="3">
        <v>1</v>
      </c>
      <c r="F7" s="3">
        <v>0</v>
      </c>
      <c r="G7" s="3">
        <v>1</v>
      </c>
      <c r="H7" s="3"/>
      <c r="I7" s="3">
        <f t="shared" si="0"/>
        <v>6</v>
      </c>
      <c r="J7" s="3">
        <f t="shared" si="1"/>
        <v>3</v>
      </c>
      <c r="K7" s="28">
        <v>3</v>
      </c>
    </row>
    <row r="8" spans="1:11" ht="15.75" customHeight="1" x14ac:dyDescent="0.25">
      <c r="A8" s="1">
        <v>6</v>
      </c>
      <c r="B8" s="34" t="s">
        <v>31</v>
      </c>
      <c r="C8" s="3">
        <v>2</v>
      </c>
      <c r="D8" s="3">
        <v>2</v>
      </c>
      <c r="E8" s="3">
        <v>1</v>
      </c>
      <c r="F8" s="3">
        <v>0</v>
      </c>
      <c r="G8" s="3">
        <v>0</v>
      </c>
      <c r="H8" s="3">
        <v>0</v>
      </c>
      <c r="I8" s="3">
        <f t="shared" si="0"/>
        <v>5</v>
      </c>
      <c r="J8" s="3">
        <f t="shared" si="1"/>
        <v>3</v>
      </c>
      <c r="K8" s="28">
        <v>3</v>
      </c>
    </row>
    <row r="9" spans="1:11" ht="15.75" customHeight="1" x14ac:dyDescent="0.25">
      <c r="A9" s="1">
        <v>7</v>
      </c>
      <c r="B9" s="34" t="s">
        <v>32</v>
      </c>
      <c r="C9" s="3">
        <v>2</v>
      </c>
      <c r="D9" s="3">
        <v>2</v>
      </c>
      <c r="E9" s="3">
        <v>2</v>
      </c>
      <c r="F9" s="3">
        <v>1</v>
      </c>
      <c r="G9" s="3">
        <v>2</v>
      </c>
      <c r="H9" s="3">
        <v>0</v>
      </c>
      <c r="I9" s="3">
        <f t="shared" si="0"/>
        <v>9</v>
      </c>
      <c r="J9" s="3">
        <f t="shared" si="1"/>
        <v>4</v>
      </c>
      <c r="K9" s="28">
        <v>4</v>
      </c>
    </row>
    <row r="10" spans="1:11" ht="15.75" customHeight="1" x14ac:dyDescent="0.25">
      <c r="A10" s="1">
        <v>8</v>
      </c>
      <c r="B10" s="34" t="s">
        <v>33</v>
      </c>
      <c r="C10" s="3">
        <v>2</v>
      </c>
      <c r="D10" s="3">
        <v>2</v>
      </c>
      <c r="E10" s="3">
        <v>2</v>
      </c>
      <c r="F10" s="3">
        <v>2</v>
      </c>
      <c r="G10" s="3">
        <v>2</v>
      </c>
      <c r="H10" s="3">
        <v>2</v>
      </c>
      <c r="I10" s="3">
        <f t="shared" si="0"/>
        <v>12</v>
      </c>
      <c r="J10" s="3">
        <f t="shared" si="1"/>
        <v>5</v>
      </c>
      <c r="K10" s="28">
        <v>5</v>
      </c>
    </row>
    <row r="11" spans="1:11" ht="15.75" customHeight="1" x14ac:dyDescent="0.25">
      <c r="A11" s="1">
        <v>9</v>
      </c>
      <c r="B11" s="34" t="s">
        <v>34</v>
      </c>
      <c r="C11" s="3">
        <v>2</v>
      </c>
      <c r="D11" s="3">
        <v>2</v>
      </c>
      <c r="E11" s="3">
        <v>1</v>
      </c>
      <c r="F11" s="3">
        <v>1</v>
      </c>
      <c r="G11" s="3">
        <v>1</v>
      </c>
      <c r="H11" s="3">
        <v>0</v>
      </c>
      <c r="I11" s="3">
        <f t="shared" si="0"/>
        <v>7</v>
      </c>
      <c r="J11" s="3">
        <f t="shared" si="1"/>
        <v>3</v>
      </c>
      <c r="K11" s="28">
        <v>3</v>
      </c>
    </row>
    <row r="12" spans="1:11" ht="15.75" customHeight="1" x14ac:dyDescent="0.25">
      <c r="A12" s="1">
        <v>10</v>
      </c>
      <c r="B12" s="34" t="s">
        <v>35</v>
      </c>
      <c r="C12" s="3">
        <v>1</v>
      </c>
      <c r="D12" s="3">
        <v>2</v>
      </c>
      <c r="E12" s="3">
        <v>1</v>
      </c>
      <c r="F12" s="3">
        <v>0</v>
      </c>
      <c r="G12" s="3">
        <v>1</v>
      </c>
      <c r="H12" s="3">
        <v>0</v>
      </c>
      <c r="I12" s="3">
        <f t="shared" si="0"/>
        <v>5</v>
      </c>
      <c r="J12" s="3">
        <f t="shared" si="1"/>
        <v>3</v>
      </c>
      <c r="K12" s="28">
        <v>3</v>
      </c>
    </row>
    <row r="13" spans="1:11" ht="15.75" customHeight="1" x14ac:dyDescent="0.25">
      <c r="A13" s="1">
        <v>11</v>
      </c>
      <c r="B13" s="34" t="s">
        <v>36</v>
      </c>
      <c r="C13" s="3">
        <v>2</v>
      </c>
      <c r="D13" s="3">
        <v>2</v>
      </c>
      <c r="E13" s="3">
        <v>2</v>
      </c>
      <c r="F13" s="3">
        <v>1</v>
      </c>
      <c r="G13" s="3">
        <v>2</v>
      </c>
      <c r="H13" s="3">
        <v>0</v>
      </c>
      <c r="I13" s="3">
        <f t="shared" si="0"/>
        <v>9</v>
      </c>
      <c r="J13" s="3">
        <f t="shared" si="1"/>
        <v>4</v>
      </c>
      <c r="K13" s="28">
        <v>4</v>
      </c>
    </row>
    <row r="14" spans="1:11" ht="15.75" customHeight="1" x14ac:dyDescent="0.25">
      <c r="A14" s="1">
        <v>12</v>
      </c>
      <c r="B14" s="34" t="s">
        <v>37</v>
      </c>
      <c r="C14" s="3">
        <v>2</v>
      </c>
      <c r="D14" s="3">
        <v>2</v>
      </c>
      <c r="E14" s="3">
        <v>2</v>
      </c>
      <c r="F14" s="3">
        <v>2</v>
      </c>
      <c r="G14" s="3">
        <v>2</v>
      </c>
      <c r="H14" s="3">
        <v>2</v>
      </c>
      <c r="I14" s="3">
        <f t="shared" si="0"/>
        <v>12</v>
      </c>
      <c r="J14" s="3">
        <f t="shared" si="1"/>
        <v>5</v>
      </c>
      <c r="K14" s="28">
        <v>5</v>
      </c>
    </row>
    <row r="15" spans="1:11" ht="15.75" customHeight="1" x14ac:dyDescent="0.25">
      <c r="A15" s="1">
        <v>13</v>
      </c>
      <c r="B15" s="34" t="s">
        <v>38</v>
      </c>
      <c r="C15" s="3">
        <v>2</v>
      </c>
      <c r="D15" s="3">
        <v>2</v>
      </c>
      <c r="E15" s="3">
        <v>2</v>
      </c>
      <c r="F15" s="3">
        <v>2</v>
      </c>
      <c r="G15" s="3">
        <v>2</v>
      </c>
      <c r="H15" s="3">
        <v>2</v>
      </c>
      <c r="I15" s="3">
        <f t="shared" si="0"/>
        <v>12</v>
      </c>
      <c r="J15" s="3">
        <f t="shared" si="1"/>
        <v>5</v>
      </c>
      <c r="K15" s="28">
        <v>5</v>
      </c>
    </row>
    <row r="16" spans="1:11" ht="15.75" customHeight="1" x14ac:dyDescent="0.25">
      <c r="A16" s="1">
        <v>14</v>
      </c>
      <c r="B16" s="34" t="s">
        <v>39</v>
      </c>
      <c r="C16" s="3"/>
      <c r="D16" s="3"/>
      <c r="E16" s="3"/>
      <c r="F16" s="3"/>
      <c r="G16" s="3"/>
      <c r="H16" s="3"/>
      <c r="I16" s="3">
        <f t="shared" si="0"/>
        <v>0</v>
      </c>
      <c r="J16" s="3"/>
    </row>
    <row r="17" spans="1:11" ht="15.75" customHeight="1" x14ac:dyDescent="0.25">
      <c r="A17" s="1">
        <v>15</v>
      </c>
      <c r="B17" s="34" t="s">
        <v>40</v>
      </c>
      <c r="C17" s="3">
        <v>2</v>
      </c>
      <c r="D17" s="3">
        <v>2</v>
      </c>
      <c r="E17" s="3">
        <v>1</v>
      </c>
      <c r="F17" s="3">
        <v>1</v>
      </c>
      <c r="G17" s="3">
        <v>1</v>
      </c>
      <c r="H17" s="3">
        <v>0</v>
      </c>
      <c r="I17" s="3">
        <f t="shared" si="0"/>
        <v>7</v>
      </c>
      <c r="J17" s="3">
        <f t="shared" si="1"/>
        <v>3</v>
      </c>
      <c r="K17" s="28">
        <v>4</v>
      </c>
    </row>
    <row r="18" spans="1:11" ht="15.75" customHeight="1" x14ac:dyDescent="0.25">
      <c r="A18" s="1">
        <v>16</v>
      </c>
      <c r="B18" s="34" t="s">
        <v>41</v>
      </c>
      <c r="C18" s="3">
        <v>2</v>
      </c>
      <c r="D18" s="3">
        <v>2</v>
      </c>
      <c r="E18" s="3">
        <v>1</v>
      </c>
      <c r="F18" s="3">
        <v>1</v>
      </c>
      <c r="G18" s="3">
        <v>2</v>
      </c>
      <c r="H18" s="3">
        <v>0</v>
      </c>
      <c r="I18" s="3">
        <f t="shared" si="0"/>
        <v>8</v>
      </c>
      <c r="J18" s="3">
        <f t="shared" si="1"/>
        <v>4</v>
      </c>
      <c r="K18" s="28">
        <v>4</v>
      </c>
    </row>
    <row r="19" spans="1:11" ht="15.75" customHeight="1" x14ac:dyDescent="0.25">
      <c r="A19" s="1">
        <v>17</v>
      </c>
      <c r="B19" s="34" t="s">
        <v>42</v>
      </c>
      <c r="C19" s="3">
        <v>2</v>
      </c>
      <c r="D19" s="3">
        <v>2</v>
      </c>
      <c r="E19" s="3">
        <v>2</v>
      </c>
      <c r="F19" s="3">
        <v>2</v>
      </c>
      <c r="G19" s="3">
        <v>2</v>
      </c>
      <c r="H19" s="3">
        <v>2</v>
      </c>
      <c r="I19" s="3">
        <f t="shared" si="0"/>
        <v>12</v>
      </c>
      <c r="J19" s="3">
        <f t="shared" si="1"/>
        <v>5</v>
      </c>
      <c r="K19" s="28">
        <v>5</v>
      </c>
    </row>
    <row r="20" spans="1:11" ht="15.75" customHeight="1" x14ac:dyDescent="0.25">
      <c r="A20" s="1">
        <v>18</v>
      </c>
      <c r="B20" s="34" t="s">
        <v>43</v>
      </c>
      <c r="C20" s="3">
        <v>1</v>
      </c>
      <c r="D20" s="3">
        <v>1</v>
      </c>
      <c r="E20" s="3">
        <v>2</v>
      </c>
      <c r="F20" s="3">
        <v>0</v>
      </c>
      <c r="G20" s="3">
        <v>1</v>
      </c>
      <c r="H20" s="3">
        <v>0</v>
      </c>
      <c r="I20" s="3">
        <f t="shared" si="0"/>
        <v>5</v>
      </c>
      <c r="J20" s="3">
        <f t="shared" si="1"/>
        <v>3</v>
      </c>
      <c r="K20" s="28">
        <v>3</v>
      </c>
    </row>
    <row r="21" spans="1:11" ht="15.75" customHeight="1" x14ac:dyDescent="0.25">
      <c r="A21" s="1">
        <v>19</v>
      </c>
      <c r="B21" s="34" t="s">
        <v>44</v>
      </c>
      <c r="C21" s="3">
        <v>1</v>
      </c>
      <c r="D21" s="3">
        <v>1</v>
      </c>
      <c r="E21" s="3">
        <v>1</v>
      </c>
      <c r="F21" s="3">
        <v>0</v>
      </c>
      <c r="G21" s="3">
        <v>0</v>
      </c>
      <c r="H21" s="3">
        <v>0</v>
      </c>
      <c r="I21" s="3">
        <f t="shared" si="0"/>
        <v>3</v>
      </c>
      <c r="J21" s="3">
        <f t="shared" si="1"/>
        <v>2</v>
      </c>
      <c r="K21" s="28">
        <v>2</v>
      </c>
    </row>
    <row r="22" spans="1:11" ht="15.75" customHeight="1" x14ac:dyDescent="0.25">
      <c r="A22" s="1">
        <v>20</v>
      </c>
      <c r="B22" s="34" t="s">
        <v>45</v>
      </c>
      <c r="C22" s="3">
        <v>2</v>
      </c>
      <c r="D22" s="3">
        <v>2</v>
      </c>
      <c r="E22" s="3">
        <v>2</v>
      </c>
      <c r="F22" s="3">
        <v>0</v>
      </c>
      <c r="G22" s="3">
        <v>2</v>
      </c>
      <c r="H22" s="3">
        <v>0</v>
      </c>
      <c r="I22" s="3">
        <f t="shared" si="0"/>
        <v>8</v>
      </c>
      <c r="J22" s="3">
        <f t="shared" si="1"/>
        <v>4</v>
      </c>
      <c r="K22" s="28">
        <v>4</v>
      </c>
    </row>
    <row r="23" spans="1:11" ht="15.75" customHeight="1" x14ac:dyDescent="0.25">
      <c r="A23" s="1">
        <v>21</v>
      </c>
      <c r="B23" s="34" t="s">
        <v>46</v>
      </c>
      <c r="C23" s="3">
        <v>1</v>
      </c>
      <c r="D23" s="3">
        <v>1</v>
      </c>
      <c r="E23" s="3">
        <v>2</v>
      </c>
      <c r="F23" s="3">
        <v>0</v>
      </c>
      <c r="G23" s="3">
        <v>1</v>
      </c>
      <c r="H23" s="3">
        <v>0</v>
      </c>
      <c r="I23" s="3">
        <f t="shared" si="0"/>
        <v>5</v>
      </c>
      <c r="J23" s="3">
        <f t="shared" si="1"/>
        <v>3</v>
      </c>
      <c r="K23" s="28">
        <v>3</v>
      </c>
    </row>
    <row r="24" spans="1:11" ht="15.75" customHeight="1" x14ac:dyDescent="0.25">
      <c r="A24" s="1">
        <v>22</v>
      </c>
      <c r="B24" s="34" t="s">
        <v>47</v>
      </c>
      <c r="C24" s="3"/>
      <c r="D24" s="3"/>
      <c r="E24" s="3"/>
      <c r="F24" s="3"/>
      <c r="G24" s="3"/>
      <c r="H24" s="3"/>
      <c r="I24" s="3">
        <f t="shared" si="0"/>
        <v>0</v>
      </c>
      <c r="J24" s="3"/>
    </row>
    <row r="25" spans="1:11" ht="15.75" customHeight="1" x14ac:dyDescent="0.25">
      <c r="A25" s="1">
        <v>23</v>
      </c>
      <c r="B25" s="34" t="s">
        <v>48</v>
      </c>
      <c r="C25" s="3">
        <v>2</v>
      </c>
      <c r="D25" s="3">
        <v>1</v>
      </c>
      <c r="E25" s="3">
        <v>2</v>
      </c>
      <c r="F25" s="3">
        <v>1</v>
      </c>
      <c r="G25" s="3">
        <v>2</v>
      </c>
      <c r="H25" s="3">
        <v>0</v>
      </c>
      <c r="I25" s="3">
        <f t="shared" si="0"/>
        <v>8</v>
      </c>
      <c r="J25" s="3">
        <f t="shared" si="1"/>
        <v>4</v>
      </c>
      <c r="K25" s="28">
        <v>4</v>
      </c>
    </row>
    <row r="26" spans="1:11" ht="15.75" customHeight="1" x14ac:dyDescent="0.25">
      <c r="A26" s="1">
        <v>24</v>
      </c>
      <c r="B26" s="34" t="s">
        <v>49</v>
      </c>
      <c r="C26" s="3"/>
      <c r="D26" s="3"/>
      <c r="E26" s="3"/>
      <c r="F26" s="3"/>
      <c r="G26" s="3"/>
      <c r="H26" s="3"/>
      <c r="I26" s="3">
        <f t="shared" si="0"/>
        <v>0</v>
      </c>
      <c r="J26" s="3"/>
    </row>
    <row r="27" spans="1:11" ht="15.75" customHeight="1" x14ac:dyDescent="0.25">
      <c r="A27" s="1">
        <v>25</v>
      </c>
      <c r="B27" s="34" t="s">
        <v>50</v>
      </c>
      <c r="C27" s="3"/>
      <c r="D27" s="3"/>
      <c r="E27" s="3"/>
      <c r="F27" s="3"/>
      <c r="G27" s="3"/>
      <c r="H27" s="3"/>
      <c r="I27" s="3">
        <f t="shared" si="0"/>
        <v>0</v>
      </c>
      <c r="J27" s="3"/>
    </row>
    <row r="28" spans="1:11" ht="15.75" customHeight="1" x14ac:dyDescent="0.25">
      <c r="A28" s="1">
        <v>26</v>
      </c>
      <c r="B28" s="34" t="s">
        <v>51</v>
      </c>
      <c r="C28" s="3">
        <v>2</v>
      </c>
      <c r="D28" s="3">
        <v>2</v>
      </c>
      <c r="E28" s="3">
        <v>2</v>
      </c>
      <c r="F28" s="3">
        <v>0</v>
      </c>
      <c r="G28" s="3">
        <v>1</v>
      </c>
      <c r="H28" s="3">
        <v>0</v>
      </c>
      <c r="I28" s="3">
        <f t="shared" si="0"/>
        <v>7</v>
      </c>
      <c r="J28" s="3">
        <f t="shared" si="1"/>
        <v>3</v>
      </c>
      <c r="K28" s="28">
        <v>3</v>
      </c>
    </row>
    <row r="29" spans="1:11" ht="15.75" customHeight="1" x14ac:dyDescent="0.25">
      <c r="A29" s="1">
        <v>27</v>
      </c>
      <c r="B29" s="34" t="s">
        <v>52</v>
      </c>
      <c r="C29" s="3">
        <v>2</v>
      </c>
      <c r="D29" s="3">
        <v>2</v>
      </c>
      <c r="E29" s="3">
        <v>2</v>
      </c>
      <c r="F29" s="3">
        <v>2</v>
      </c>
      <c r="G29" s="3">
        <v>2</v>
      </c>
      <c r="H29" s="3">
        <v>2</v>
      </c>
      <c r="I29" s="3">
        <f t="shared" si="0"/>
        <v>12</v>
      </c>
      <c r="J29" s="3">
        <f t="shared" si="1"/>
        <v>5</v>
      </c>
      <c r="K29" s="28">
        <v>5</v>
      </c>
    </row>
    <row r="30" spans="1:11" ht="15.75" customHeight="1" x14ac:dyDescent="0.25">
      <c r="A30" s="1">
        <v>28</v>
      </c>
      <c r="B30" s="34" t="s">
        <v>53</v>
      </c>
      <c r="C30" s="3">
        <v>2</v>
      </c>
      <c r="D30" s="3">
        <v>2</v>
      </c>
      <c r="E30" s="3">
        <v>2</v>
      </c>
      <c r="F30" s="3">
        <v>2</v>
      </c>
      <c r="G30" s="3">
        <v>2</v>
      </c>
      <c r="H30" s="3">
        <v>2</v>
      </c>
      <c r="I30" s="3">
        <f t="shared" si="0"/>
        <v>12</v>
      </c>
      <c r="J30" s="3">
        <f t="shared" si="1"/>
        <v>5</v>
      </c>
      <c r="K30" s="28">
        <v>5</v>
      </c>
    </row>
    <row r="31" spans="1:11" x14ac:dyDescent="0.2">
      <c r="C31" s="4">
        <f t="shared" ref="C31:H31" si="2">SUM(C3:C30)/2</f>
        <v>20</v>
      </c>
      <c r="D31" s="4">
        <f t="shared" si="2"/>
        <v>20</v>
      </c>
      <c r="E31" s="4">
        <f t="shared" si="2"/>
        <v>18.5</v>
      </c>
      <c r="F31" s="4">
        <f t="shared" si="2"/>
        <v>11</v>
      </c>
      <c r="G31" s="4">
        <f t="shared" si="2"/>
        <v>16.5</v>
      </c>
      <c r="H31" s="4">
        <f t="shared" si="2"/>
        <v>8</v>
      </c>
    </row>
    <row r="32" spans="1:11" x14ac:dyDescent="0.2">
      <c r="B32" s="2"/>
    </row>
    <row r="33" spans="2:10" x14ac:dyDescent="0.2">
      <c r="B33" s="2"/>
    </row>
    <row r="34" spans="2:10" x14ac:dyDescent="0.2">
      <c r="B34" s="2"/>
    </row>
    <row r="35" spans="2:10" x14ac:dyDescent="0.2">
      <c r="B35" s="2"/>
      <c r="C35" s="2"/>
      <c r="D35" s="2"/>
      <c r="E35" s="2"/>
      <c r="F35" s="2"/>
      <c r="G35" s="2"/>
      <c r="H35" s="2"/>
      <c r="I35" s="28"/>
      <c r="J35" s="28"/>
    </row>
    <row r="36" spans="2:10" x14ac:dyDescent="0.2">
      <c r="B36" s="2"/>
      <c r="C36" s="2"/>
      <c r="D36" s="2"/>
      <c r="E36" s="2"/>
      <c r="F36" s="2"/>
      <c r="G36" s="2"/>
      <c r="H36" s="2"/>
      <c r="I36" s="28"/>
      <c r="J36" s="28"/>
    </row>
    <row r="37" spans="2:10" x14ac:dyDescent="0.2">
      <c r="B37" s="2"/>
      <c r="C37" s="2"/>
      <c r="D37" s="2"/>
      <c r="E37" s="2"/>
      <c r="F37" s="2"/>
      <c r="G37" s="2"/>
      <c r="H37" s="2"/>
      <c r="I37" s="28"/>
      <c r="J37" s="28"/>
    </row>
    <row r="38" spans="2:10" x14ac:dyDescent="0.2">
      <c r="B38" s="2"/>
      <c r="C38" s="2"/>
      <c r="D38" s="2"/>
      <c r="E38" s="2"/>
      <c r="F38" s="2"/>
      <c r="G38" s="2"/>
      <c r="H38" s="2"/>
      <c r="I38" s="28"/>
      <c r="J38" s="28"/>
    </row>
  </sheetData>
  <mergeCells count="5">
    <mergeCell ref="J1:J2"/>
    <mergeCell ref="A1:A2"/>
    <mergeCell ref="B1:B2"/>
    <mergeCell ref="C1:H1"/>
    <mergeCell ref="I1:I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N16" sqref="N16"/>
    </sheetView>
  </sheetViews>
  <sheetFormatPr defaultRowHeight="15.75" x14ac:dyDescent="0.25"/>
  <cols>
    <col min="1" max="1" width="1.5703125" style="6" customWidth="1"/>
    <col min="2" max="2" width="5.42578125" style="6" customWidth="1"/>
    <col min="3" max="3" width="7.28515625" style="6" customWidth="1"/>
    <col min="4" max="4" width="9.28515625" style="6" customWidth="1"/>
    <col min="5" max="5" width="8.42578125" style="6" customWidth="1"/>
    <col min="6" max="7" width="8.28515625" style="6" customWidth="1"/>
    <col min="8" max="8" width="8.140625" style="6" customWidth="1"/>
    <col min="9" max="9" width="15.7109375" style="6" customWidth="1"/>
    <col min="10" max="10" width="15.5703125" style="8" customWidth="1"/>
    <col min="11" max="11" width="8.7109375" style="6" customWidth="1"/>
    <col min="12" max="16384" width="9.140625" style="6"/>
  </cols>
  <sheetData>
    <row r="1" spans="1:11" x14ac:dyDescent="0.25">
      <c r="A1" s="40" t="s">
        <v>90</v>
      </c>
      <c r="B1" s="40"/>
      <c r="C1" s="40"/>
      <c r="D1" s="40"/>
      <c r="E1" s="40"/>
      <c r="F1" s="40"/>
      <c r="G1" s="40"/>
      <c r="H1" s="40"/>
      <c r="I1" s="40"/>
      <c r="J1" s="40"/>
    </row>
    <row r="2" spans="1:11" x14ac:dyDescent="0.25">
      <c r="A2" s="40" t="s">
        <v>91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x14ac:dyDescent="0.25">
      <c r="A3" s="16"/>
      <c r="B3" s="16"/>
      <c r="C3" s="30" t="s">
        <v>23</v>
      </c>
      <c r="D3" s="41" t="s">
        <v>89</v>
      </c>
      <c r="E3" s="41"/>
      <c r="F3" s="5"/>
      <c r="G3" s="5"/>
      <c r="H3" s="5"/>
      <c r="I3" s="5"/>
      <c r="J3" s="5"/>
    </row>
    <row r="4" spans="1:11" x14ac:dyDescent="0.25">
      <c r="A4" s="9"/>
      <c r="B4" s="16" t="s">
        <v>4</v>
      </c>
      <c r="C4" s="16"/>
      <c r="D4" s="16"/>
    </row>
    <row r="5" spans="1:11" ht="6" customHeight="1" x14ac:dyDescent="0.25">
      <c r="A5" s="9"/>
      <c r="B5" s="9"/>
      <c r="C5" s="7"/>
    </row>
    <row r="6" spans="1:11" ht="38.25" customHeight="1" x14ac:dyDescent="0.25">
      <c r="B6" s="45" t="s">
        <v>5</v>
      </c>
      <c r="C6" s="46"/>
      <c r="D6" s="42" t="s">
        <v>6</v>
      </c>
      <c r="E6" s="42" t="s">
        <v>7</v>
      </c>
      <c r="F6" s="42"/>
      <c r="G6" s="42"/>
      <c r="H6" s="42"/>
      <c r="I6" s="42" t="s">
        <v>8</v>
      </c>
      <c r="J6" s="42" t="s">
        <v>9</v>
      </c>
      <c r="K6" s="42" t="s">
        <v>10</v>
      </c>
    </row>
    <row r="7" spans="1:11" x14ac:dyDescent="0.25">
      <c r="B7" s="47"/>
      <c r="C7" s="48"/>
      <c r="D7" s="42"/>
      <c r="E7" s="10" t="s">
        <v>11</v>
      </c>
      <c r="F7" s="10" t="s">
        <v>12</v>
      </c>
      <c r="G7" s="10" t="s">
        <v>13</v>
      </c>
      <c r="H7" s="10" t="s">
        <v>14</v>
      </c>
      <c r="I7" s="42"/>
      <c r="J7" s="42"/>
      <c r="K7" s="42"/>
    </row>
    <row r="8" spans="1:11" x14ac:dyDescent="0.25">
      <c r="B8" s="43">
        <v>16</v>
      </c>
      <c r="C8" s="44"/>
      <c r="D8" s="11">
        <v>16</v>
      </c>
      <c r="E8" s="11">
        <v>0</v>
      </c>
      <c r="F8" s="11">
        <v>3</v>
      </c>
      <c r="G8" s="11">
        <v>33</v>
      </c>
      <c r="H8" s="11">
        <v>2</v>
      </c>
      <c r="I8" s="12">
        <f>(E8+F8+G8)/D8</f>
        <v>2.25</v>
      </c>
      <c r="J8" s="12">
        <f>(E8+F8)/D8</f>
        <v>0.1875</v>
      </c>
      <c r="K8" s="13">
        <f>(E8*5+F8*4+G8*3+H8*2)/D8</f>
        <v>7.1875</v>
      </c>
    </row>
    <row r="9" spans="1:11" x14ac:dyDescent="0.25">
      <c r="B9" s="14"/>
      <c r="C9" s="14"/>
      <c r="D9" s="14"/>
      <c r="E9" s="14"/>
      <c r="F9" s="14"/>
      <c r="G9" s="14"/>
      <c r="H9" s="14"/>
      <c r="I9" s="14"/>
      <c r="J9" s="14"/>
    </row>
    <row r="10" spans="1:11" x14ac:dyDescent="0.25">
      <c r="B10" s="33" t="s">
        <v>15</v>
      </c>
      <c r="C10" s="33"/>
      <c r="D10" s="33"/>
      <c r="E10" s="14"/>
      <c r="F10" s="14"/>
      <c r="G10" s="14"/>
      <c r="H10" s="14"/>
      <c r="I10" s="14"/>
      <c r="J10" s="14"/>
    </row>
    <row r="11" spans="1:11" ht="14.25" customHeight="1" x14ac:dyDescent="0.25">
      <c r="B11" s="18">
        <v>1</v>
      </c>
      <c r="C11" s="39" t="s">
        <v>82</v>
      </c>
      <c r="D11" s="39"/>
      <c r="E11" s="39"/>
      <c r="F11" s="39"/>
      <c r="G11" s="39"/>
      <c r="H11" s="39"/>
      <c r="I11" s="39"/>
      <c r="J11" s="12">
        <f>'1'!C$31/Анализ!$D$8</f>
        <v>1.25</v>
      </c>
    </row>
    <row r="12" spans="1:11" ht="14.25" customHeight="1" x14ac:dyDescent="0.25">
      <c r="B12" s="18">
        <v>2</v>
      </c>
      <c r="C12" s="39" t="s">
        <v>83</v>
      </c>
      <c r="D12" s="39"/>
      <c r="E12" s="39"/>
      <c r="F12" s="39"/>
      <c r="G12" s="39"/>
      <c r="H12" s="39"/>
      <c r="I12" s="39"/>
      <c r="J12" s="12">
        <f>'1'!D$31/Анализ!$D$8</f>
        <v>1.25</v>
      </c>
    </row>
    <row r="13" spans="1:11" ht="29.25" customHeight="1" x14ac:dyDescent="0.25">
      <c r="B13" s="18">
        <v>3</v>
      </c>
      <c r="C13" s="39" t="s">
        <v>84</v>
      </c>
      <c r="D13" s="39"/>
      <c r="E13" s="39"/>
      <c r="F13" s="39"/>
      <c r="G13" s="39"/>
      <c r="H13" s="39"/>
      <c r="I13" s="39"/>
      <c r="J13" s="12">
        <f>'1'!E$31/Анализ!$D$8</f>
        <v>1.15625</v>
      </c>
    </row>
    <row r="14" spans="1:11" ht="28.5" customHeight="1" x14ac:dyDescent="0.25">
      <c r="B14" s="18">
        <v>4</v>
      </c>
      <c r="C14" s="39" t="s">
        <v>85</v>
      </c>
      <c r="D14" s="39"/>
      <c r="E14" s="39"/>
      <c r="F14" s="39"/>
      <c r="G14" s="39"/>
      <c r="H14" s="39"/>
      <c r="I14" s="39"/>
      <c r="J14" s="12">
        <f>'1'!F$31/Анализ!$D$8</f>
        <v>0.6875</v>
      </c>
    </row>
    <row r="15" spans="1:11" ht="15" customHeight="1" x14ac:dyDescent="0.25">
      <c r="B15" s="18">
        <v>5</v>
      </c>
      <c r="C15" s="39" t="s">
        <v>86</v>
      </c>
      <c r="D15" s="39"/>
      <c r="E15" s="39"/>
      <c r="F15" s="39"/>
      <c r="G15" s="39"/>
      <c r="H15" s="39"/>
      <c r="I15" s="39"/>
      <c r="J15" s="12">
        <f>'1'!G$31/Анализ!$D$8</f>
        <v>1.03125</v>
      </c>
    </row>
    <row r="16" spans="1:11" ht="15" customHeight="1" x14ac:dyDescent="0.25">
      <c r="B16" s="18">
        <v>6</v>
      </c>
      <c r="C16" s="39" t="s">
        <v>87</v>
      </c>
      <c r="D16" s="39"/>
      <c r="E16" s="39"/>
      <c r="F16" s="39"/>
      <c r="G16" s="39"/>
      <c r="H16" s="39"/>
      <c r="I16" s="39"/>
      <c r="J16" s="12">
        <f>'1'!H$31/Анализ!$D$8</f>
        <v>0.5</v>
      </c>
    </row>
    <row r="17" spans="2:6" ht="31.5" customHeight="1" x14ac:dyDescent="0.25">
      <c r="B17" s="16" t="s">
        <v>16</v>
      </c>
    </row>
    <row r="18" spans="2:6" ht="24.75" customHeight="1" x14ac:dyDescent="0.25">
      <c r="B18" s="16" t="s">
        <v>17</v>
      </c>
    </row>
    <row r="19" spans="2:6" ht="23.25" customHeight="1" x14ac:dyDescent="0.25">
      <c r="F19" s="17" t="s">
        <v>88</v>
      </c>
    </row>
    <row r="20" spans="2:6" ht="38.25" customHeight="1" x14ac:dyDescent="0.25"/>
    <row r="21" spans="2:6" ht="38.25" customHeight="1" x14ac:dyDescent="0.25"/>
    <row r="22" spans="2:6" ht="38.25" customHeight="1" x14ac:dyDescent="0.25"/>
    <row r="23" spans="2:6" ht="38.25" customHeight="1" x14ac:dyDescent="0.25"/>
    <row r="24" spans="2:6" ht="38.25" customHeight="1" x14ac:dyDescent="0.25"/>
    <row r="25" spans="2:6" ht="38.25" customHeight="1" x14ac:dyDescent="0.25"/>
    <row r="26" spans="2:6" ht="38.25" customHeight="1" x14ac:dyDescent="0.25"/>
    <row r="27" spans="2:6" ht="38.25" customHeight="1" x14ac:dyDescent="0.25"/>
    <row r="28" spans="2:6" ht="38.25" customHeight="1" x14ac:dyDescent="0.25"/>
    <row r="29" spans="2:6" ht="38.25" customHeight="1" x14ac:dyDescent="0.25"/>
    <row r="30" spans="2:6" ht="38.25" customHeight="1" x14ac:dyDescent="0.25"/>
    <row r="31" spans="2:6" ht="38.25" customHeight="1" x14ac:dyDescent="0.25"/>
    <row r="32" spans="2:6" ht="38.25" customHeight="1" x14ac:dyDescent="0.25"/>
    <row r="33" ht="38.25" customHeight="1" x14ac:dyDescent="0.25"/>
    <row r="34" ht="38.25" customHeight="1" x14ac:dyDescent="0.25"/>
    <row r="35" ht="38.25" customHeight="1" x14ac:dyDescent="0.25"/>
  </sheetData>
  <mergeCells count="16">
    <mergeCell ref="C16:I16"/>
    <mergeCell ref="A1:J1"/>
    <mergeCell ref="A2:J2"/>
    <mergeCell ref="D3:E3"/>
    <mergeCell ref="K6:K7"/>
    <mergeCell ref="B8:C8"/>
    <mergeCell ref="J6:J7"/>
    <mergeCell ref="B6:C7"/>
    <mergeCell ref="D6:D7"/>
    <mergeCell ref="E6:H6"/>
    <mergeCell ref="I6:I7"/>
    <mergeCell ref="C11:I11"/>
    <mergeCell ref="C12:I12"/>
    <mergeCell ref="C13:I13"/>
    <mergeCell ref="C14:I14"/>
    <mergeCell ref="C15:I15"/>
  </mergeCell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F38" sqref="F38:F39"/>
    </sheetView>
  </sheetViews>
  <sheetFormatPr defaultRowHeight="15.75" x14ac:dyDescent="0.25"/>
  <cols>
    <col min="1" max="1" width="4.28515625" style="6" customWidth="1"/>
    <col min="2" max="2" width="6" style="6" customWidth="1"/>
    <col min="3" max="3" width="28.28515625" style="6" customWidth="1"/>
    <col min="4" max="4" width="20.5703125" style="6" customWidth="1"/>
    <col min="5" max="5" width="6.42578125" style="6" customWidth="1"/>
    <col min="6" max="6" width="23.140625" style="6" customWidth="1"/>
    <col min="7" max="7" width="5.140625" style="6" customWidth="1"/>
    <col min="8" max="8" width="9.28515625" style="6" customWidth="1"/>
    <col min="9" max="9" width="16.28515625" style="6" customWidth="1"/>
    <col min="10" max="10" width="14.5703125" style="8" customWidth="1"/>
    <col min="11" max="11" width="8.7109375" style="6" customWidth="1"/>
    <col min="12" max="16384" width="9.140625" style="6"/>
  </cols>
  <sheetData>
    <row r="1" spans="1:10" x14ac:dyDescent="0.25">
      <c r="A1" s="51" t="s">
        <v>18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8" customHeight="1" x14ac:dyDescent="0.25">
      <c r="A2" s="52" t="s">
        <v>92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63" x14ac:dyDescent="0.25">
      <c r="A3" s="19"/>
      <c r="B3" s="10" t="s">
        <v>0</v>
      </c>
      <c r="C3" s="20" t="s">
        <v>19</v>
      </c>
      <c r="D3" s="10" t="s">
        <v>20</v>
      </c>
      <c r="E3" s="49" t="s">
        <v>21</v>
      </c>
      <c r="F3" s="50"/>
    </row>
    <row r="4" spans="1:10" s="15" customFormat="1" x14ac:dyDescent="0.25">
      <c r="A4" s="21"/>
      <c r="B4" s="11">
        <f>[1]Задания!A3</f>
        <v>1</v>
      </c>
      <c r="C4" s="22" t="s">
        <v>54</v>
      </c>
      <c r="D4" s="23" t="s">
        <v>93</v>
      </c>
      <c r="E4" s="24" t="s">
        <v>94</v>
      </c>
      <c r="F4" s="25"/>
      <c r="J4" s="8"/>
    </row>
    <row r="5" spans="1:10" s="15" customFormat="1" x14ac:dyDescent="0.25">
      <c r="B5" s="11">
        <f>[1]Задания!A4</f>
        <v>2</v>
      </c>
      <c r="C5" s="22" t="s">
        <v>55</v>
      </c>
      <c r="D5" s="23" t="s">
        <v>93</v>
      </c>
      <c r="E5" s="24" t="s">
        <v>94</v>
      </c>
      <c r="F5" s="25"/>
      <c r="I5" s="26"/>
      <c r="J5" s="8"/>
    </row>
    <row r="6" spans="1:10" s="15" customFormat="1" x14ac:dyDescent="0.25">
      <c r="B6" s="11">
        <f>[1]Задания!A5</f>
        <v>3</v>
      </c>
      <c r="C6" s="22" t="s">
        <v>56</v>
      </c>
      <c r="D6" s="23" t="s">
        <v>93</v>
      </c>
      <c r="E6" s="24" t="s">
        <v>94</v>
      </c>
      <c r="F6" s="25"/>
      <c r="J6" s="8"/>
    </row>
    <row r="7" spans="1:10" s="15" customFormat="1" x14ac:dyDescent="0.25">
      <c r="B7" s="11">
        <f>[1]Задания!A6</f>
        <v>4</v>
      </c>
      <c r="C7" s="22" t="s">
        <v>95</v>
      </c>
      <c r="D7" s="23" t="s">
        <v>93</v>
      </c>
      <c r="E7" s="24" t="s">
        <v>94</v>
      </c>
      <c r="F7" s="25"/>
      <c r="J7" s="8"/>
    </row>
    <row r="8" spans="1:10" s="15" customFormat="1" x14ac:dyDescent="0.25">
      <c r="B8" s="11">
        <f>[1]Задания!A7</f>
        <v>5</v>
      </c>
      <c r="C8" s="22" t="s">
        <v>58</v>
      </c>
      <c r="D8" s="23" t="s">
        <v>93</v>
      </c>
      <c r="E8" s="24" t="s">
        <v>94</v>
      </c>
      <c r="F8" s="25"/>
      <c r="J8" s="8"/>
    </row>
    <row r="9" spans="1:10" s="15" customFormat="1" x14ac:dyDescent="0.25">
      <c r="B9" s="11">
        <f>[1]Задания!A8</f>
        <v>6</v>
      </c>
      <c r="C9" s="22" t="s">
        <v>96</v>
      </c>
      <c r="D9" s="23" t="s">
        <v>93</v>
      </c>
      <c r="E9" s="24"/>
      <c r="F9" s="25" t="s">
        <v>94</v>
      </c>
      <c r="J9" s="8"/>
    </row>
    <row r="10" spans="1:10" s="15" customFormat="1" x14ac:dyDescent="0.25">
      <c r="B10" s="11">
        <f>[1]Задания!A9</f>
        <v>7</v>
      </c>
      <c r="C10" s="22" t="s">
        <v>60</v>
      </c>
      <c r="D10" s="23" t="s">
        <v>93</v>
      </c>
      <c r="E10" s="24"/>
      <c r="F10" s="25" t="s">
        <v>97</v>
      </c>
      <c r="J10" s="8"/>
    </row>
    <row r="11" spans="1:10" s="15" customFormat="1" x14ac:dyDescent="0.25">
      <c r="B11" s="11">
        <f>[1]Задания!A10</f>
        <v>8</v>
      </c>
      <c r="C11" s="22" t="s">
        <v>61</v>
      </c>
      <c r="D11" s="23" t="s">
        <v>93</v>
      </c>
      <c r="E11" s="24"/>
      <c r="F11" s="25" t="s">
        <v>97</v>
      </c>
      <c r="J11" s="8"/>
    </row>
    <row r="12" spans="1:10" s="15" customFormat="1" x14ac:dyDescent="0.25">
      <c r="B12" s="11">
        <f>[1]Задания!A11</f>
        <v>9</v>
      </c>
      <c r="C12" s="22" t="s">
        <v>62</v>
      </c>
      <c r="D12" s="23" t="s">
        <v>93</v>
      </c>
      <c r="E12" s="24"/>
      <c r="F12" s="25" t="s">
        <v>94</v>
      </c>
      <c r="J12" s="8"/>
    </row>
    <row r="13" spans="1:10" s="15" customFormat="1" x14ac:dyDescent="0.25">
      <c r="B13" s="11">
        <f>[1]Задания!A12</f>
        <v>10</v>
      </c>
      <c r="C13" s="22" t="s">
        <v>63</v>
      </c>
      <c r="D13" s="23" t="s">
        <v>93</v>
      </c>
      <c r="E13" s="24"/>
      <c r="F13" s="25" t="s">
        <v>94</v>
      </c>
      <c r="J13" s="8"/>
    </row>
    <row r="14" spans="1:10" s="15" customFormat="1" x14ac:dyDescent="0.25">
      <c r="B14" s="11">
        <f>[1]Задания!A13</f>
        <v>11</v>
      </c>
      <c r="C14" s="22" t="s">
        <v>64</v>
      </c>
      <c r="D14" s="23" t="s">
        <v>93</v>
      </c>
      <c r="E14" s="24"/>
      <c r="F14" s="24" t="s">
        <v>97</v>
      </c>
      <c r="J14" s="8"/>
    </row>
    <row r="15" spans="1:10" s="15" customFormat="1" x14ac:dyDescent="0.25">
      <c r="B15" s="11">
        <f>[1]Задания!A14</f>
        <v>12</v>
      </c>
      <c r="C15" s="22" t="s">
        <v>98</v>
      </c>
      <c r="D15" s="23" t="s">
        <v>93</v>
      </c>
      <c r="E15" s="24"/>
      <c r="F15" s="25" t="s">
        <v>99</v>
      </c>
      <c r="J15" s="8"/>
    </row>
    <row r="16" spans="1:10" s="15" customFormat="1" x14ac:dyDescent="0.25">
      <c r="B16" s="11">
        <f>[1]Задания!A15</f>
        <v>13</v>
      </c>
      <c r="C16" s="22" t="s">
        <v>66</v>
      </c>
      <c r="D16" s="23" t="s">
        <v>93</v>
      </c>
      <c r="E16" s="24"/>
      <c r="F16" s="25" t="s">
        <v>94</v>
      </c>
      <c r="J16" s="8"/>
    </row>
    <row r="17" spans="2:10" s="15" customFormat="1" x14ac:dyDescent="0.25">
      <c r="B17" s="11">
        <f>[1]Задания!A16</f>
        <v>14</v>
      </c>
      <c r="C17" s="22" t="s">
        <v>67</v>
      </c>
      <c r="D17" s="23" t="s">
        <v>93</v>
      </c>
      <c r="E17" s="24"/>
      <c r="F17" s="25" t="s">
        <v>99</v>
      </c>
      <c r="J17" s="8"/>
    </row>
    <row r="18" spans="2:10" s="15" customFormat="1" x14ac:dyDescent="0.25">
      <c r="B18" s="11">
        <f>[1]Задания!A17</f>
        <v>15</v>
      </c>
      <c r="C18" s="22" t="s">
        <v>68</v>
      </c>
      <c r="D18" s="23" t="s">
        <v>93</v>
      </c>
      <c r="E18" s="24"/>
      <c r="F18" s="25" t="s">
        <v>94</v>
      </c>
      <c r="J18" s="8"/>
    </row>
    <row r="19" spans="2:10" s="15" customFormat="1" x14ac:dyDescent="0.25">
      <c r="B19" s="11">
        <f>[1]Задания!A18</f>
        <v>16</v>
      </c>
      <c r="C19" s="22" t="s">
        <v>100</v>
      </c>
      <c r="D19" s="23" t="s">
        <v>93</v>
      </c>
      <c r="E19" s="24"/>
      <c r="F19" s="25" t="s">
        <v>94</v>
      </c>
      <c r="J19" s="8"/>
    </row>
    <row r="20" spans="2:10" x14ac:dyDescent="0.25">
      <c r="B20" s="9"/>
      <c r="J20" s="6"/>
    </row>
    <row r="21" spans="2:10" x14ac:dyDescent="0.25">
      <c r="B21" s="9" t="s">
        <v>24</v>
      </c>
      <c r="C21" s="31"/>
      <c r="D21" s="31" t="str">
        <f>Анализ!D3</f>
        <v>13 апреля</v>
      </c>
      <c r="J21" s="6"/>
    </row>
    <row r="22" spans="2:10" x14ac:dyDescent="0.25">
      <c r="B22" s="27" t="s">
        <v>22</v>
      </c>
      <c r="E22" s="6" t="s">
        <v>101</v>
      </c>
      <c r="J22" s="6"/>
    </row>
    <row r="23" spans="2:10" x14ac:dyDescent="0.25">
      <c r="J23" s="6"/>
    </row>
    <row r="24" spans="2:10" x14ac:dyDescent="0.25">
      <c r="J24" s="6"/>
    </row>
  </sheetData>
  <mergeCells count="3">
    <mergeCell ref="E3:F3"/>
    <mergeCell ref="A1:J1"/>
    <mergeCell ref="A2:J2"/>
  </mergeCells>
  <pageMargins left="0.25" right="0.25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J17" sqref="J17"/>
    </sheetView>
  </sheetViews>
  <sheetFormatPr defaultRowHeight="15.75" x14ac:dyDescent="0.25"/>
  <cols>
    <col min="1" max="1" width="9.140625" style="35"/>
    <col min="2" max="2" width="24.85546875" style="35" customWidth="1"/>
    <col min="3" max="8" width="2.5703125" style="18" customWidth="1"/>
    <col min="9" max="9" width="3.5703125" style="35" customWidth="1"/>
    <col min="10" max="10" width="69.85546875" style="35" customWidth="1"/>
    <col min="11" max="16384" width="9.140625" style="6"/>
  </cols>
  <sheetData>
    <row r="1" spans="1:10" ht="34.5" customHeight="1" x14ac:dyDescent="0.25">
      <c r="B1" s="55" t="s">
        <v>72</v>
      </c>
      <c r="C1" s="56"/>
      <c r="D1" s="56"/>
      <c r="E1" s="56"/>
      <c r="F1" s="56"/>
      <c r="G1" s="56"/>
      <c r="H1" s="56"/>
      <c r="I1" s="57"/>
    </row>
    <row r="2" spans="1:10" x14ac:dyDescent="0.25">
      <c r="B2" s="35" t="s">
        <v>70</v>
      </c>
      <c r="C2" s="54" t="s">
        <v>71</v>
      </c>
      <c r="D2" s="54"/>
      <c r="E2" s="54"/>
      <c r="F2" s="54"/>
      <c r="G2" s="54"/>
      <c r="H2" s="54"/>
    </row>
    <row r="3" spans="1:10" x14ac:dyDescent="0.25">
      <c r="A3" s="35">
        <f>'1'!A3</f>
        <v>1</v>
      </c>
      <c r="B3" s="35" t="s">
        <v>54</v>
      </c>
      <c r="E3" s="18">
        <v>3</v>
      </c>
      <c r="F3" s="18">
        <v>4</v>
      </c>
      <c r="G3" s="18">
        <v>5</v>
      </c>
      <c r="H3" s="18">
        <v>6</v>
      </c>
      <c r="I3" s="35">
        <v>3</v>
      </c>
      <c r="J3" s="35" t="s">
        <v>73</v>
      </c>
    </row>
    <row r="4" spans="1:10" x14ac:dyDescent="0.25">
      <c r="A4" s="35">
        <f>'1'!A4</f>
        <v>2</v>
      </c>
      <c r="B4" s="35" t="s">
        <v>55</v>
      </c>
      <c r="E4" s="18">
        <f>IF('1'!E4&lt;2,3," ")</f>
        <v>3</v>
      </c>
      <c r="F4" s="18">
        <f>IF('1'!F4&lt;2,4," ")</f>
        <v>4</v>
      </c>
      <c r="G4" s="18">
        <f>IF('1'!G4&lt;2,5," ")</f>
        <v>5</v>
      </c>
      <c r="H4" s="18">
        <f>IF('1'!H4&lt;2,6," ")</f>
        <v>6</v>
      </c>
      <c r="I4" s="35">
        <v>3</v>
      </c>
      <c r="J4" s="35" t="s">
        <v>74</v>
      </c>
    </row>
    <row r="5" spans="1:10" x14ac:dyDescent="0.25">
      <c r="A5" s="35">
        <f>'1'!A5</f>
        <v>3</v>
      </c>
      <c r="B5" s="35" t="s">
        <v>56</v>
      </c>
      <c r="D5" s="18">
        <f>IF('1'!D5&lt;2,2," ")</f>
        <v>2</v>
      </c>
      <c r="F5" s="18">
        <f>IF('1'!F5&lt;2,4," ")</f>
        <v>4</v>
      </c>
      <c r="G5" s="18">
        <f>IF('1'!G5&lt;2,5," ")</f>
        <v>5</v>
      </c>
      <c r="H5" s="18">
        <f>IF('1'!H5&lt;2,6," ")</f>
        <v>6</v>
      </c>
      <c r="I5" s="35">
        <v>3</v>
      </c>
      <c r="J5" s="53" t="s">
        <v>75</v>
      </c>
    </row>
    <row r="6" spans="1:10" x14ac:dyDescent="0.25">
      <c r="A6" s="35">
        <f>'1'!A6</f>
        <v>4</v>
      </c>
      <c r="B6" s="35" t="s">
        <v>57</v>
      </c>
      <c r="C6" s="18" t="str">
        <f>IF('1'!D6&lt;2,1," ")</f>
        <v xml:space="preserve"> </v>
      </c>
      <c r="D6" s="18">
        <v>2</v>
      </c>
      <c r="E6" s="18">
        <v>3</v>
      </c>
      <c r="F6" s="18">
        <v>4</v>
      </c>
      <c r="G6" s="18" t="str">
        <f>IF('1'!G6&lt;2,5," ")</f>
        <v xml:space="preserve"> </v>
      </c>
      <c r="H6" s="18">
        <v>6</v>
      </c>
      <c r="I6" s="35">
        <v>3</v>
      </c>
      <c r="J6" s="53" t="s">
        <v>76</v>
      </c>
    </row>
    <row r="7" spans="1:10" x14ac:dyDescent="0.25">
      <c r="A7" s="35">
        <f>'1'!A7</f>
        <v>5</v>
      </c>
      <c r="B7" s="35" t="s">
        <v>58</v>
      </c>
      <c r="C7" s="18" t="str">
        <f>IF('1'!D7&lt;2,1," ")</f>
        <v xml:space="preserve"> </v>
      </c>
      <c r="D7" s="18" t="str">
        <f>IF('1'!D7&lt;2,2," ")</f>
        <v xml:space="preserve"> </v>
      </c>
      <c r="E7" s="18">
        <f>IF('1'!E7&lt;2,3," ")</f>
        <v>3</v>
      </c>
      <c r="F7" s="18">
        <f>IF('1'!F7&lt;2,4," ")</f>
        <v>4</v>
      </c>
      <c r="G7" s="18">
        <f>IF('1'!G7&lt;2,5," ")</f>
        <v>5</v>
      </c>
      <c r="H7" s="18">
        <f>IF('1'!H7&lt;2,6," ")</f>
        <v>6</v>
      </c>
      <c r="I7" s="35">
        <v>3</v>
      </c>
      <c r="J7" s="35" t="s">
        <v>77</v>
      </c>
    </row>
    <row r="8" spans="1:10" x14ac:dyDescent="0.25">
      <c r="A8" s="35">
        <f>'1'!A8</f>
        <v>6</v>
      </c>
      <c r="B8" s="35" t="s">
        <v>59</v>
      </c>
      <c r="C8" s="18" t="str">
        <f>IF('1'!D8&lt;2,1," ")</f>
        <v xml:space="preserve"> </v>
      </c>
      <c r="D8" s="18" t="str">
        <f>IF('1'!D8&lt;2,2," ")</f>
        <v xml:space="preserve"> </v>
      </c>
      <c r="E8" s="18">
        <f>IF('1'!E8&lt;2,3," ")</f>
        <v>3</v>
      </c>
      <c r="F8" s="18">
        <f>IF('1'!F8&lt;2,4," ")</f>
        <v>4</v>
      </c>
      <c r="G8" s="18">
        <f>IF('1'!G8&lt;2,5," ")</f>
        <v>5</v>
      </c>
      <c r="H8" s="18">
        <f>IF('1'!H8&lt;2,6," ")</f>
        <v>6</v>
      </c>
      <c r="I8" s="35">
        <v>3</v>
      </c>
      <c r="J8" s="35" t="s">
        <v>78</v>
      </c>
    </row>
    <row r="9" spans="1:10" x14ac:dyDescent="0.25">
      <c r="A9" s="35">
        <f>'1'!A9</f>
        <v>7</v>
      </c>
      <c r="B9" s="35" t="s">
        <v>60</v>
      </c>
      <c r="C9" s="18" t="str">
        <f>IF('1'!D9&lt;2,1," ")</f>
        <v xml:space="preserve"> </v>
      </c>
      <c r="D9" s="18" t="str">
        <f>IF('1'!D9&lt;2,2," ")</f>
        <v xml:space="preserve"> </v>
      </c>
      <c r="E9" s="18" t="str">
        <f>IF('1'!E9&lt;2,3," ")</f>
        <v xml:space="preserve"> </v>
      </c>
      <c r="F9" s="18">
        <f>IF('1'!F9&lt;2,4," ")</f>
        <v>4</v>
      </c>
      <c r="G9" s="18" t="str">
        <f>IF('1'!G9&lt;2,5," ")</f>
        <v xml:space="preserve"> </v>
      </c>
      <c r="H9" s="18">
        <f>IF('1'!H9&lt;2,6," ")</f>
        <v>6</v>
      </c>
      <c r="I9" s="35">
        <v>4</v>
      </c>
    </row>
    <row r="10" spans="1:10" x14ac:dyDescent="0.25">
      <c r="A10" s="35">
        <f>'1'!A10</f>
        <v>8</v>
      </c>
      <c r="B10" s="35" t="s">
        <v>61</v>
      </c>
      <c r="F10" s="18">
        <v>4</v>
      </c>
      <c r="G10" s="18">
        <v>5</v>
      </c>
      <c r="H10" s="18">
        <v>6</v>
      </c>
      <c r="I10" s="35">
        <v>4</v>
      </c>
    </row>
    <row r="11" spans="1:10" x14ac:dyDescent="0.25">
      <c r="A11" s="35">
        <f>'1'!A11</f>
        <v>9</v>
      </c>
      <c r="B11" s="35" t="s">
        <v>62</v>
      </c>
      <c r="C11" s="18" t="str">
        <f>IF('1'!D11&lt;2,1," ")</f>
        <v xml:space="preserve"> </v>
      </c>
      <c r="D11" s="18" t="str">
        <f>IF('1'!D11&lt;2,2," ")</f>
        <v xml:space="preserve"> </v>
      </c>
      <c r="E11" s="18">
        <f>IF('1'!E11&lt;2,3," ")</f>
        <v>3</v>
      </c>
      <c r="F11" s="18">
        <f>IF('1'!F11&lt;2,4," ")</f>
        <v>4</v>
      </c>
      <c r="G11" s="18">
        <f>IF('1'!G11&lt;2,5," ")</f>
        <v>5</v>
      </c>
      <c r="H11" s="18">
        <f>IF('1'!H11&lt;2,6," ")</f>
        <v>6</v>
      </c>
      <c r="I11" s="35">
        <v>3</v>
      </c>
      <c r="J11" s="58" t="s">
        <v>80</v>
      </c>
    </row>
    <row r="12" spans="1:10" x14ac:dyDescent="0.25">
      <c r="A12" s="35">
        <f>'1'!A12</f>
        <v>10</v>
      </c>
      <c r="B12" s="35" t="s">
        <v>63</v>
      </c>
      <c r="C12" s="18" t="str">
        <f>IF('1'!D12&lt;2,1," ")</f>
        <v xml:space="preserve"> </v>
      </c>
      <c r="D12" s="18" t="str">
        <f>IF('1'!D12&lt;2,2," ")</f>
        <v xml:space="preserve"> </v>
      </c>
      <c r="E12" s="18">
        <f>IF('1'!E12&lt;2,3," ")</f>
        <v>3</v>
      </c>
      <c r="F12" s="18">
        <f>IF('1'!F12&lt;2,4," ")</f>
        <v>4</v>
      </c>
      <c r="G12" s="18">
        <f>IF('1'!G12&lt;2,5," ")</f>
        <v>5</v>
      </c>
      <c r="H12" s="18">
        <f>IF('1'!H12&lt;2,6," ")</f>
        <v>6</v>
      </c>
      <c r="I12" s="35">
        <v>3</v>
      </c>
      <c r="J12" s="35" t="s">
        <v>79</v>
      </c>
    </row>
    <row r="13" spans="1:10" x14ac:dyDescent="0.25">
      <c r="A13" s="35">
        <f>'1'!A13</f>
        <v>11</v>
      </c>
      <c r="B13" s="35" t="s">
        <v>64</v>
      </c>
      <c r="C13" s="18" t="str">
        <f>IF('1'!D13&lt;2,1," ")</f>
        <v xml:space="preserve"> </v>
      </c>
      <c r="D13" s="18" t="str">
        <f>IF('1'!D13&lt;2,2," ")</f>
        <v xml:space="preserve"> </v>
      </c>
      <c r="E13" s="18" t="str">
        <f>IF('1'!E13&lt;2,3," ")</f>
        <v xml:space="preserve"> </v>
      </c>
      <c r="F13" s="18">
        <f>IF('1'!F13&lt;2,4," ")</f>
        <v>4</v>
      </c>
      <c r="G13" s="18" t="str">
        <f>IF('1'!G13&lt;2,5," ")</f>
        <v xml:space="preserve"> </v>
      </c>
      <c r="H13" s="18">
        <f>IF('1'!H13&lt;2,6," ")</f>
        <v>6</v>
      </c>
      <c r="I13" s="35">
        <v>4</v>
      </c>
      <c r="J13" s="35" t="s">
        <v>81</v>
      </c>
    </row>
    <row r="14" spans="1:10" x14ac:dyDescent="0.25">
      <c r="A14" s="35">
        <f>'1'!A14</f>
        <v>12</v>
      </c>
      <c r="B14" s="35" t="s">
        <v>65</v>
      </c>
      <c r="D14" s="18">
        <v>2</v>
      </c>
      <c r="E14" s="18">
        <v>3</v>
      </c>
      <c r="F14" s="18">
        <v>4</v>
      </c>
      <c r="G14" s="18">
        <v>5</v>
      </c>
      <c r="H14" s="18">
        <v>6</v>
      </c>
      <c r="I14" s="35">
        <v>2</v>
      </c>
    </row>
    <row r="15" spans="1:10" x14ac:dyDescent="0.25">
      <c r="A15" s="35">
        <f>'1'!A15</f>
        <v>13</v>
      </c>
      <c r="B15" s="35" t="s">
        <v>66</v>
      </c>
      <c r="E15" s="18">
        <v>3</v>
      </c>
      <c r="F15" s="18">
        <v>4</v>
      </c>
      <c r="G15" s="18">
        <v>5</v>
      </c>
      <c r="H15" s="18">
        <v>6</v>
      </c>
      <c r="I15" s="35">
        <v>3</v>
      </c>
    </row>
    <row r="16" spans="1:10" x14ac:dyDescent="0.25">
      <c r="A16" s="35">
        <f>'1'!A16</f>
        <v>14</v>
      </c>
      <c r="B16" s="35" t="s">
        <v>67</v>
      </c>
      <c r="D16" s="18">
        <f>IF('1'!D16&lt;2,2," ")</f>
        <v>2</v>
      </c>
      <c r="E16" s="18">
        <f>IF('1'!E16&lt;2,3," ")</f>
        <v>3</v>
      </c>
      <c r="F16" s="18">
        <f>IF('1'!F16&lt;2,4," ")</f>
        <v>4</v>
      </c>
      <c r="G16" s="18">
        <f>IF('1'!G16&lt;2,5," ")</f>
        <v>5</v>
      </c>
      <c r="H16" s="18">
        <f>IF('1'!H16&lt;2,6," ")</f>
        <v>6</v>
      </c>
      <c r="I16" s="35">
        <v>2</v>
      </c>
    </row>
    <row r="17" spans="1:9" x14ac:dyDescent="0.25">
      <c r="A17" s="35">
        <f>'1'!A17</f>
        <v>15</v>
      </c>
      <c r="B17" s="35" t="s">
        <v>68</v>
      </c>
      <c r="C17" s="18" t="str">
        <f>IF('1'!D17&lt;2,1," ")</f>
        <v xml:space="preserve"> </v>
      </c>
      <c r="D17" s="18" t="str">
        <f>IF('1'!D17&lt;2,2," ")</f>
        <v xml:space="preserve"> </v>
      </c>
      <c r="E17" s="18">
        <f>IF('1'!E17&lt;2,3," ")</f>
        <v>3</v>
      </c>
      <c r="F17" s="18">
        <f>IF('1'!F17&lt;2,4," ")</f>
        <v>4</v>
      </c>
      <c r="G17" s="18">
        <f>IF('1'!G17&lt;2,5," ")</f>
        <v>5</v>
      </c>
      <c r="H17" s="18">
        <f>IF('1'!H17&lt;2,6," ")</f>
        <v>6</v>
      </c>
      <c r="I17" s="35">
        <v>3</v>
      </c>
    </row>
    <row r="18" spans="1:9" x14ac:dyDescent="0.25">
      <c r="A18" s="35">
        <f>'1'!A18</f>
        <v>16</v>
      </c>
      <c r="B18" s="35" t="s">
        <v>69</v>
      </c>
      <c r="C18" s="18">
        <v>1</v>
      </c>
      <c r="F18" s="18">
        <v>4</v>
      </c>
      <c r="G18" s="18">
        <v>5</v>
      </c>
      <c r="H18" s="18">
        <v>6</v>
      </c>
      <c r="I18" s="35">
        <v>3</v>
      </c>
    </row>
    <row r="20" spans="1:9" x14ac:dyDescent="0.25">
      <c r="B20" s="59"/>
    </row>
  </sheetData>
  <mergeCells count="2">
    <mergeCell ref="B1:I1"/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</vt:lpstr>
      <vt:lpstr>Анализ</vt:lpstr>
      <vt:lpstr>Протокол</vt:lpstr>
      <vt:lpstr>ЛП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2022-06-01T09:22:12Z</cp:lastPrinted>
  <dcterms:created xsi:type="dcterms:W3CDTF">2019-01-26T00:56:48Z</dcterms:created>
  <dcterms:modified xsi:type="dcterms:W3CDTF">2022-06-01T09:30:29Z</dcterms:modified>
</cp:coreProperties>
</file>